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986801C-4D4B-4D10-9EBB-56661FB01157}" xr6:coauthVersionLast="47" xr6:coauthVersionMax="47" xr10:uidLastSave="{00000000-0000-0000-0000-000000000000}"/>
  <bookViews>
    <workbookView xWindow="-39270" yWindow="3195" windowWidth="16965" windowHeight="2398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A11" i="1"/>
  <c r="A10" i="1"/>
  <c r="B14" i="1"/>
  <c r="E5" i="1" l="1"/>
  <c r="E6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4" i="1"/>
  <c r="G4" i="1" l="1"/>
  <c r="E3" i="1"/>
  <c r="F3" i="1" s="1"/>
  <c r="N3" i="1" s="1"/>
  <c r="H4" i="1" l="1"/>
  <c r="J4" i="1" s="1"/>
  <c r="I4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J3" i="1"/>
  <c r="K3" i="1" s="1"/>
  <c r="F4" i="1"/>
  <c r="N4" i="1" l="1"/>
  <c r="I5" i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F5" i="1"/>
  <c r="N5" i="1" s="1"/>
  <c r="L3" i="1"/>
  <c r="M3" i="1"/>
  <c r="H5" i="1"/>
  <c r="K4" i="1"/>
  <c r="I6" i="1" l="1"/>
  <c r="F6" i="1"/>
  <c r="N6" i="1" s="1"/>
  <c r="J5" i="1"/>
  <c r="L4" i="1"/>
  <c r="M4" i="1"/>
  <c r="H6" i="1"/>
  <c r="I7" i="1" l="1"/>
  <c r="K5" i="1"/>
  <c r="L5" i="1" s="1"/>
  <c r="F7" i="1"/>
  <c r="N7" i="1" s="1"/>
  <c r="J6" i="1"/>
  <c r="K6" i="1" s="1"/>
  <c r="L6" i="1" s="1"/>
  <c r="H7" i="1"/>
  <c r="I8" i="1" l="1"/>
  <c r="M5" i="1"/>
  <c r="F8" i="1"/>
  <c r="N8" i="1" s="1"/>
  <c r="J7" i="1"/>
  <c r="M6" i="1"/>
  <c r="H8" i="1"/>
  <c r="I9" i="1" l="1"/>
  <c r="K7" i="1"/>
  <c r="L7" i="1" s="1"/>
  <c r="F9" i="1"/>
  <c r="N9" i="1" s="1"/>
  <c r="J8" i="1"/>
  <c r="K8" i="1" s="1"/>
  <c r="L8" i="1" s="1"/>
  <c r="H9" i="1"/>
  <c r="I10" i="1" l="1"/>
  <c r="M7" i="1"/>
  <c r="F10" i="1"/>
  <c r="N10" i="1" s="1"/>
  <c r="H10" i="1"/>
  <c r="M8" i="1"/>
  <c r="J9" i="1"/>
  <c r="I11" i="1" l="1"/>
  <c r="K9" i="1"/>
  <c r="L9" i="1" s="1"/>
  <c r="F11" i="1"/>
  <c r="N11" i="1" s="1"/>
  <c r="H11" i="1"/>
  <c r="J11" i="1" s="1"/>
  <c r="J10" i="1"/>
  <c r="K10" i="1" s="1"/>
  <c r="L10" i="1" s="1"/>
  <c r="I12" i="1" l="1"/>
  <c r="M9" i="1"/>
  <c r="F12" i="1"/>
  <c r="N12" i="1" s="1"/>
  <c r="M10" i="1"/>
  <c r="K11" i="1"/>
  <c r="L11" i="1" s="1"/>
  <c r="H12" i="1"/>
  <c r="I13" i="1" l="1"/>
  <c r="F13" i="1"/>
  <c r="N13" i="1" s="1"/>
  <c r="M11" i="1"/>
  <c r="H13" i="1"/>
  <c r="J13" i="1" s="1"/>
  <c r="J12" i="1"/>
  <c r="I14" i="1" l="1"/>
  <c r="K12" i="1"/>
  <c r="L12" i="1" s="1"/>
  <c r="F14" i="1"/>
  <c r="K13" i="1"/>
  <c r="L13" i="1" s="1"/>
  <c r="H14" i="1"/>
  <c r="I15" i="1" l="1"/>
  <c r="F15" i="1"/>
  <c r="N15" i="1" s="1"/>
  <c r="N14" i="1"/>
  <c r="M12" i="1"/>
  <c r="M13" i="1"/>
  <c r="H15" i="1"/>
  <c r="J15" i="1" s="1"/>
  <c r="J14" i="1"/>
  <c r="I16" i="1" l="1"/>
  <c r="F16" i="1"/>
  <c r="N16" i="1" s="1"/>
  <c r="K14" i="1"/>
  <c r="L14" i="1" s="1"/>
  <c r="F17" i="1"/>
  <c r="N17" i="1" s="1"/>
  <c r="K15" i="1"/>
  <c r="L15" i="1" s="1"/>
  <c r="H16" i="1"/>
  <c r="J16" i="1" s="1"/>
  <c r="K16" i="1" s="1"/>
  <c r="L16" i="1" s="1"/>
  <c r="I17" i="1" l="1"/>
  <c r="I18" i="1" s="1"/>
  <c r="I19" i="1" s="1"/>
  <c r="F18" i="1"/>
  <c r="N18" i="1" s="1"/>
  <c r="M14" i="1"/>
  <c r="M15" i="1"/>
  <c r="M16" i="1"/>
  <c r="H17" i="1"/>
  <c r="H18" i="1" s="1"/>
  <c r="J18" i="1" l="1"/>
  <c r="H19" i="1"/>
  <c r="F19" i="1"/>
  <c r="N19" i="1" s="1"/>
  <c r="J17" i="1"/>
  <c r="I20" i="1" l="1"/>
  <c r="J19" i="1"/>
  <c r="H20" i="1"/>
  <c r="F20" i="1"/>
  <c r="N20" i="1" s="1"/>
  <c r="K17" i="1"/>
  <c r="L17" i="1" s="1"/>
  <c r="K18" i="1"/>
  <c r="I21" i="1" l="1"/>
  <c r="J20" i="1"/>
  <c r="K20" i="1" s="1"/>
  <c r="L20" i="1" s="1"/>
  <c r="H21" i="1"/>
  <c r="M17" i="1"/>
  <c r="K19" i="1"/>
  <c r="M19" i="1" s="1"/>
  <c r="F21" i="1"/>
  <c r="N21" i="1" s="1"/>
  <c r="L18" i="1"/>
  <c r="M18" i="1"/>
  <c r="I22" i="1" l="1"/>
  <c r="J21" i="1"/>
  <c r="K21" i="1" s="1"/>
  <c r="H22" i="1"/>
  <c r="L19" i="1"/>
  <c r="M20" i="1"/>
  <c r="F22" i="1"/>
  <c r="F23" i="1" l="1"/>
  <c r="N23" i="1" s="1"/>
  <c r="N22" i="1"/>
  <c r="I23" i="1"/>
  <c r="J22" i="1"/>
  <c r="K22" i="1" s="1"/>
  <c r="H23" i="1"/>
  <c r="L21" i="1"/>
  <c r="M21" i="1"/>
  <c r="F24" i="1" l="1"/>
  <c r="N24" i="1" s="1"/>
  <c r="I24" i="1"/>
  <c r="H24" i="1"/>
  <c r="J23" i="1"/>
  <c r="K23" i="1" s="1"/>
  <c r="L23" i="1" s="1"/>
  <c r="M22" i="1"/>
  <c r="L22" i="1"/>
  <c r="F25" i="1" l="1"/>
  <c r="N25" i="1" s="1"/>
  <c r="I25" i="1"/>
  <c r="M23" i="1"/>
  <c r="J24" i="1"/>
  <c r="K24" i="1" s="1"/>
  <c r="M24" i="1" s="1"/>
  <c r="H25" i="1"/>
  <c r="F26" i="1" l="1"/>
  <c r="N26" i="1" s="1"/>
  <c r="I26" i="1"/>
  <c r="L24" i="1"/>
  <c r="J25" i="1"/>
  <c r="K25" i="1" s="1"/>
  <c r="L25" i="1" s="1"/>
  <c r="H26" i="1"/>
  <c r="F27" i="1" l="1"/>
  <c r="N27" i="1" s="1"/>
  <c r="I27" i="1"/>
  <c r="M25" i="1"/>
  <c r="J26" i="1"/>
  <c r="K26" i="1" s="1"/>
  <c r="M26" i="1" s="1"/>
  <c r="H27" i="1"/>
  <c r="I28" i="1" l="1"/>
  <c r="F28" i="1"/>
  <c r="N28" i="1" s="1"/>
  <c r="L26" i="1"/>
  <c r="H28" i="1"/>
  <c r="J27" i="1"/>
  <c r="K27" i="1" s="1"/>
  <c r="M27" i="1" s="1"/>
  <c r="F29" i="1" l="1"/>
  <c r="N29" i="1" s="1"/>
  <c r="I29" i="1"/>
  <c r="L27" i="1"/>
  <c r="J28" i="1"/>
  <c r="K28" i="1" s="1"/>
  <c r="L28" i="1" s="1"/>
  <c r="H29" i="1"/>
  <c r="I30" i="1" l="1"/>
  <c r="F30" i="1"/>
  <c r="N30" i="1" s="1"/>
  <c r="M28" i="1"/>
  <c r="F31" i="1"/>
  <c r="N31" i="1" s="1"/>
  <c r="J29" i="1"/>
  <c r="K29" i="1" s="1"/>
  <c r="L29" i="1" s="1"/>
  <c r="H30" i="1"/>
  <c r="I31" i="1" l="1"/>
  <c r="I32" i="1"/>
  <c r="M29" i="1"/>
  <c r="F32" i="1"/>
  <c r="N32" i="1" s="1"/>
  <c r="J30" i="1"/>
  <c r="K30" i="1" s="1"/>
  <c r="M30" i="1" s="1"/>
  <c r="H31" i="1"/>
  <c r="I33" i="1" l="1"/>
  <c r="F33" i="1"/>
  <c r="N33" i="1" s="1"/>
  <c r="L30" i="1"/>
  <c r="H32" i="1"/>
  <c r="H33" i="1" s="1"/>
  <c r="J31" i="1"/>
  <c r="K31" i="1" s="1"/>
  <c r="M31" i="1" s="1"/>
  <c r="I34" i="1" l="1"/>
  <c r="I35" i="1" s="1"/>
  <c r="F34" i="1"/>
  <c r="N34" i="1" s="1"/>
  <c r="H34" i="1"/>
  <c r="J33" i="1"/>
  <c r="L31" i="1"/>
  <c r="J32" i="1"/>
  <c r="K32" i="1" s="1"/>
  <c r="M32" i="1" s="1"/>
  <c r="K33" i="1" l="1"/>
  <c r="M33" i="1" s="1"/>
  <c r="F35" i="1"/>
  <c r="N35" i="1" s="1"/>
  <c r="H35" i="1"/>
  <c r="J34" i="1"/>
  <c r="K34" i="1" s="1"/>
  <c r="M34" i="1" s="1"/>
  <c r="L32" i="1"/>
  <c r="L33" i="1" l="1"/>
  <c r="J35" i="1"/>
  <c r="K35" i="1" s="1"/>
  <c r="M35" i="1" s="1"/>
  <c r="L34" i="1"/>
  <c r="L35" i="1" l="1"/>
</calcChain>
</file>

<file path=xl/sharedStrings.xml><?xml version="1.0" encoding="utf-8"?>
<sst xmlns="http://schemas.openxmlformats.org/spreadsheetml/2006/main" count="24" uniqueCount="24">
  <si>
    <t>Parameter</t>
  </si>
  <si>
    <t>Einstiegskurs Runde</t>
  </si>
  <si>
    <t>Durchschnitts-kurs</t>
  </si>
  <si>
    <t>Margin in %</t>
  </si>
  <si>
    <t>1 Pip =</t>
  </si>
  <si>
    <t>EUR/USD</t>
  </si>
  <si>
    <t>EA PAAT Risk Calculation FOREX e.g. EUR/USD</t>
  </si>
  <si>
    <t>Volume to start</t>
  </si>
  <si>
    <t>Distance next position (negative)</t>
  </si>
  <si>
    <t>Extend distance/volume after round</t>
  </si>
  <si>
    <t>Extend distance by factor</t>
  </si>
  <si>
    <t>Extend volume by factor</t>
  </si>
  <si>
    <t>Points Take-Profit</t>
  </si>
  <si>
    <t>Traded FOREX pair</t>
  </si>
  <si>
    <t>Max. volume per position</t>
  </si>
  <si>
    <t>Round</t>
  </si>
  <si>
    <t>volume new position</t>
  </si>
  <si>
    <t>volume total</t>
  </si>
  <si>
    <t>distance new position</t>
  </si>
  <si>
    <t>distance total</t>
  </si>
  <si>
    <t>Loss in currency</t>
  </si>
  <si>
    <t>distance to break-even price</t>
  </si>
  <si>
    <t>distance to Take-Profit</t>
  </si>
  <si>
    <t>margin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</si>
</sst>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4" fontId="0" fillId="3" borderId="0" xfId="0" applyNumberFormat="1" applyFill="1"/>
    <xf numFmtId="4" fontId="0" fillId="4" borderId="0" xfId="0" applyNumberFormat="1" applyFill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Fill="1" applyBorder="1"/>
    <xf numFmtId="0" fontId="1" fillId="0" borderId="0" xfId="0" applyFont="1" applyBorder="1"/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0" borderId="1" xfId="0" applyFill="1" applyBorder="1"/>
    <xf numFmtId="164" fontId="0" fillId="0" borderId="0" xfId="0" applyNumberFormat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Normal="100" workbookViewId="0">
      <selection activeCell="B13" sqref="B13"/>
    </sheetView>
  </sheetViews>
  <sheetFormatPr baseColWidth="10" defaultRowHeight="15" x14ac:dyDescent="0.25"/>
  <cols>
    <col min="1" max="1" width="23.28515625" customWidth="1"/>
    <col min="3" max="3" width="2.5703125" customWidth="1"/>
    <col min="4" max="4" width="6.7109375" style="8" bestFit="1" customWidth="1"/>
    <col min="5" max="5" width="9.140625" style="8" customWidth="1"/>
    <col min="6" max="6" width="10.85546875" style="8" customWidth="1"/>
    <col min="7" max="7" width="8.7109375" customWidth="1"/>
    <col min="8" max="8" width="11" customWidth="1"/>
    <col min="9" max="9" width="12.7109375" bestFit="1" customWidth="1"/>
    <col min="10" max="10" width="12.5703125" hidden="1" customWidth="1"/>
    <col min="11" max="11" width="13.7109375" hidden="1" customWidth="1"/>
    <col min="12" max="12" width="10.85546875" bestFit="1" customWidth="1"/>
    <col min="13" max="13" width="10.85546875" style="8" bestFit="1" customWidth="1"/>
  </cols>
  <sheetData>
    <row r="1" spans="1:14" ht="15.75" thickBot="1" x14ac:dyDescent="0.3">
      <c r="A1" t="s">
        <v>6</v>
      </c>
    </row>
    <row r="2" spans="1:14" ht="45.75" thickBot="1" x14ac:dyDescent="0.3">
      <c r="A2" s="4" t="s">
        <v>0</v>
      </c>
      <c r="B2" s="5"/>
      <c r="C2" s="15"/>
      <c r="D2" s="16" t="s">
        <v>15</v>
      </c>
      <c r="E2" s="16" t="s">
        <v>16</v>
      </c>
      <c r="F2" s="16" t="s">
        <v>17</v>
      </c>
      <c r="G2" s="16" t="s">
        <v>18</v>
      </c>
      <c r="H2" s="16" t="s">
        <v>19</v>
      </c>
      <c r="I2" s="17" t="s">
        <v>20</v>
      </c>
      <c r="J2" s="16" t="s">
        <v>1</v>
      </c>
      <c r="K2" s="16" t="s">
        <v>2</v>
      </c>
      <c r="L2" s="16" t="s">
        <v>21</v>
      </c>
      <c r="M2" s="18" t="s">
        <v>22</v>
      </c>
      <c r="N2" s="16" t="s">
        <v>23</v>
      </c>
    </row>
    <row r="3" spans="1:14" x14ac:dyDescent="0.25">
      <c r="A3" s="2" t="s">
        <v>7</v>
      </c>
      <c r="B3" s="11">
        <v>0.01</v>
      </c>
      <c r="C3" s="15"/>
      <c r="D3" s="8">
        <v>1</v>
      </c>
      <c r="E3" s="9">
        <f>B3</f>
        <v>0.01</v>
      </c>
      <c r="F3" s="9">
        <f>E3</f>
        <v>0.01</v>
      </c>
      <c r="G3" s="1">
        <v>0</v>
      </c>
      <c r="H3" s="1">
        <v>0</v>
      </c>
      <c r="I3" s="7">
        <v>0</v>
      </c>
      <c r="J3" s="1">
        <f>E3*H3</f>
        <v>0</v>
      </c>
      <c r="K3" s="1">
        <f>SUM(J$3:J3)/F3</f>
        <v>0</v>
      </c>
      <c r="L3" s="10">
        <f>H3-K3</f>
        <v>0</v>
      </c>
      <c r="M3" s="6">
        <f>H3-K3+$B$8</f>
        <v>20</v>
      </c>
      <c r="N3" s="20">
        <f t="shared" ref="N3:N35" si="0">F3*100000/$B$10*$B$14/100</f>
        <v>33.333333333333336</v>
      </c>
    </row>
    <row r="4" spans="1:14" x14ac:dyDescent="0.25">
      <c r="A4" s="2" t="s">
        <v>8</v>
      </c>
      <c r="B4" s="12">
        <v>11</v>
      </c>
      <c r="C4" s="15"/>
      <c r="D4" s="8">
        <v>2</v>
      </c>
      <c r="E4" s="9">
        <f t="shared" ref="E4:E35" si="1">MIN($B$17,IF(D3&gt;=$B$5,E3*$B$7,$B$3))</f>
        <v>0.01</v>
      </c>
      <c r="F4" s="9">
        <f>F3+E4</f>
        <v>0.02</v>
      </c>
      <c r="G4" s="1">
        <f t="shared" ref="G4:G17" si="2">IF(D3&gt;=$B$5,G3*$B$6,$B$4)</f>
        <v>11</v>
      </c>
      <c r="H4" s="1">
        <f>H3+G4</f>
        <v>11</v>
      </c>
      <c r="I4" s="7">
        <f t="shared" ref="I4:I35" si="3">I3+F3*100000/$B$12*G4*$B$15/$B$10</f>
        <v>1.0576923076923077</v>
      </c>
      <c r="J4" s="1">
        <f t="shared" ref="J4:J17" si="4">E4*H4</f>
        <v>0.11</v>
      </c>
      <c r="K4" s="1">
        <f>SUM(J$3:J4)/F4</f>
        <v>5.5</v>
      </c>
      <c r="L4" s="10">
        <f t="shared" ref="L4:L17" si="5">H4-K4</f>
        <v>5.5</v>
      </c>
      <c r="M4" s="6">
        <f t="shared" ref="M4:M17" si="6">H4-K4+$B$8</f>
        <v>25.5</v>
      </c>
      <c r="N4" s="20">
        <f t="shared" si="0"/>
        <v>66.666666666666671</v>
      </c>
    </row>
    <row r="5" spans="1:14" x14ac:dyDescent="0.25">
      <c r="A5" s="2" t="s">
        <v>9</v>
      </c>
      <c r="B5" s="12">
        <v>5</v>
      </c>
      <c r="C5" s="15"/>
      <c r="D5" s="8">
        <v>3</v>
      </c>
      <c r="E5" s="9">
        <f t="shared" si="1"/>
        <v>0.01</v>
      </c>
      <c r="F5" s="9">
        <f t="shared" ref="F5:F17" si="7">F4+E5</f>
        <v>0.03</v>
      </c>
      <c r="G5" s="1">
        <f t="shared" si="2"/>
        <v>11</v>
      </c>
      <c r="H5" s="1">
        <f t="shared" ref="H5:H17" si="8">H4+G5</f>
        <v>22</v>
      </c>
      <c r="I5" s="7">
        <f t="shared" si="3"/>
        <v>3.1730769230769234</v>
      </c>
      <c r="J5" s="1">
        <f t="shared" si="4"/>
        <v>0.22</v>
      </c>
      <c r="K5" s="1">
        <f>SUM(J$3:J5)/F5</f>
        <v>11.000000000000002</v>
      </c>
      <c r="L5" s="10">
        <f t="shared" si="5"/>
        <v>10.999999999999998</v>
      </c>
      <c r="M5" s="6">
        <f t="shared" si="6"/>
        <v>31</v>
      </c>
      <c r="N5" s="20">
        <f t="shared" si="0"/>
        <v>100</v>
      </c>
    </row>
    <row r="6" spans="1:14" x14ac:dyDescent="0.25">
      <c r="A6" s="2" t="s">
        <v>10</v>
      </c>
      <c r="B6" s="12">
        <v>1.1000000000000001</v>
      </c>
      <c r="C6" s="15"/>
      <c r="D6" s="8">
        <v>4</v>
      </c>
      <c r="E6" s="9">
        <f t="shared" si="1"/>
        <v>0.01</v>
      </c>
      <c r="F6" s="9">
        <f t="shared" si="7"/>
        <v>0.04</v>
      </c>
      <c r="G6" s="1">
        <f t="shared" si="2"/>
        <v>11</v>
      </c>
      <c r="H6" s="1">
        <f t="shared" si="8"/>
        <v>33</v>
      </c>
      <c r="I6" s="7">
        <f t="shared" si="3"/>
        <v>6.3461538461538467</v>
      </c>
      <c r="J6" s="1">
        <f t="shared" si="4"/>
        <v>0.33</v>
      </c>
      <c r="K6" s="1">
        <f>SUM(J$3:J6)/F6</f>
        <v>16.5</v>
      </c>
      <c r="L6" s="10">
        <f t="shared" si="5"/>
        <v>16.5</v>
      </c>
      <c r="M6" s="6">
        <f t="shared" si="6"/>
        <v>36.5</v>
      </c>
      <c r="N6" s="20">
        <f t="shared" si="0"/>
        <v>133.33333333333334</v>
      </c>
    </row>
    <row r="7" spans="1:14" x14ac:dyDescent="0.25">
      <c r="A7" s="2" t="s">
        <v>11</v>
      </c>
      <c r="B7" s="12">
        <v>1.6</v>
      </c>
      <c r="C7" s="15"/>
      <c r="D7" s="8">
        <v>5</v>
      </c>
      <c r="E7" s="9">
        <f t="shared" si="1"/>
        <v>0.01</v>
      </c>
      <c r="F7" s="9">
        <f t="shared" si="7"/>
        <v>0.05</v>
      </c>
      <c r="G7" s="1">
        <f t="shared" si="2"/>
        <v>11</v>
      </c>
      <c r="H7" s="1">
        <f t="shared" si="8"/>
        <v>44</v>
      </c>
      <c r="I7" s="7">
        <f t="shared" si="3"/>
        <v>10.576923076923077</v>
      </c>
      <c r="J7" s="1">
        <f t="shared" si="4"/>
        <v>0.44</v>
      </c>
      <c r="K7" s="1">
        <f>SUM(J$3:J7)/F7</f>
        <v>22</v>
      </c>
      <c r="L7" s="10">
        <f t="shared" si="5"/>
        <v>22</v>
      </c>
      <c r="M7" s="6">
        <f t="shared" si="6"/>
        <v>42</v>
      </c>
      <c r="N7" s="20">
        <f t="shared" si="0"/>
        <v>166.66666666666669</v>
      </c>
    </row>
    <row r="8" spans="1:14" ht="15.75" thickBot="1" x14ac:dyDescent="0.3">
      <c r="A8" s="3" t="s">
        <v>12</v>
      </c>
      <c r="B8" s="13">
        <v>20</v>
      </c>
      <c r="C8" s="15"/>
      <c r="D8" s="8">
        <v>6</v>
      </c>
      <c r="E8" s="9">
        <f t="shared" si="1"/>
        <v>1.6E-2</v>
      </c>
      <c r="F8" s="9">
        <f t="shared" si="7"/>
        <v>6.6000000000000003E-2</v>
      </c>
      <c r="G8" s="1">
        <f t="shared" si="2"/>
        <v>12.100000000000001</v>
      </c>
      <c r="H8" s="1">
        <f t="shared" si="8"/>
        <v>56.1</v>
      </c>
      <c r="I8" s="7">
        <f t="shared" si="3"/>
        <v>16.39423076923077</v>
      </c>
      <c r="J8" s="1">
        <f t="shared" si="4"/>
        <v>0.89760000000000006</v>
      </c>
      <c r="K8" s="1">
        <f>SUM(J$3:J8)/F8</f>
        <v>30.266666666666669</v>
      </c>
      <c r="L8" s="10">
        <f t="shared" si="5"/>
        <v>25.833333333333332</v>
      </c>
      <c r="M8" s="6">
        <f t="shared" si="6"/>
        <v>45.833333333333329</v>
      </c>
      <c r="N8" s="20">
        <f t="shared" si="0"/>
        <v>220</v>
      </c>
    </row>
    <row r="9" spans="1:14" x14ac:dyDescent="0.25">
      <c r="A9" s="19" t="s">
        <v>13</v>
      </c>
      <c r="B9" s="26" t="s">
        <v>5</v>
      </c>
      <c r="C9" s="15"/>
      <c r="D9" s="8">
        <v>7</v>
      </c>
      <c r="E9" s="9">
        <f t="shared" si="1"/>
        <v>2.5600000000000001E-2</v>
      </c>
      <c r="F9" s="9">
        <f t="shared" si="7"/>
        <v>9.1600000000000001E-2</v>
      </c>
      <c r="G9" s="1">
        <f t="shared" si="2"/>
        <v>13.310000000000002</v>
      </c>
      <c r="H9" s="1">
        <f t="shared" si="8"/>
        <v>69.41</v>
      </c>
      <c r="I9" s="7">
        <f t="shared" si="3"/>
        <v>24.840961538461542</v>
      </c>
      <c r="J9" s="1">
        <f t="shared" si="4"/>
        <v>1.776896</v>
      </c>
      <c r="K9" s="1">
        <f>SUM(J$3:J9)/F9</f>
        <v>41.206288209606988</v>
      </c>
      <c r="L9" s="10">
        <f t="shared" si="5"/>
        <v>28.203711790393008</v>
      </c>
      <c r="M9" s="6">
        <f t="shared" si="6"/>
        <v>48.203711790393008</v>
      </c>
      <c r="N9" s="20">
        <f t="shared" si="0"/>
        <v>305.33333333333337</v>
      </c>
    </row>
    <row r="10" spans="1:14" x14ac:dyDescent="0.25">
      <c r="A10" t="str">
        <f>"Price EUR/" &amp; LEFT(B9,3)</f>
        <v>Price EUR/EUR</v>
      </c>
      <c r="B10" s="12">
        <v>1</v>
      </c>
      <c r="D10" s="8">
        <v>8</v>
      </c>
      <c r="E10" s="9">
        <f t="shared" si="1"/>
        <v>4.0960000000000003E-2</v>
      </c>
      <c r="F10" s="9">
        <f t="shared" si="7"/>
        <v>0.13256000000000001</v>
      </c>
      <c r="G10" s="1">
        <f t="shared" si="2"/>
        <v>14.641000000000004</v>
      </c>
      <c r="H10" s="1">
        <f t="shared" si="8"/>
        <v>84.051000000000002</v>
      </c>
      <c r="I10" s="7">
        <f t="shared" si="3"/>
        <v>37.736303846153852</v>
      </c>
      <c r="J10" s="1">
        <f t="shared" si="4"/>
        <v>3.4427289600000002</v>
      </c>
      <c r="K10" s="1">
        <f>SUM(J$3:J10)/F10</f>
        <v>54.444968014484004</v>
      </c>
      <c r="L10" s="10">
        <f t="shared" si="5"/>
        <v>29.606031985515997</v>
      </c>
      <c r="M10" s="6">
        <f t="shared" si="6"/>
        <v>49.606031985515997</v>
      </c>
      <c r="N10" s="20">
        <f t="shared" si="0"/>
        <v>441.86666666666673</v>
      </c>
    </row>
    <row r="11" spans="1:14" x14ac:dyDescent="0.25">
      <c r="A11" t="str">
        <f>"Price EUR/" &amp; RIGHT(B9,3)</f>
        <v>Price EUR/USD</v>
      </c>
      <c r="B11" s="12">
        <v>1.04</v>
      </c>
      <c r="D11" s="8">
        <v>9</v>
      </c>
      <c r="E11" s="9">
        <f t="shared" si="1"/>
        <v>6.5536000000000011E-2</v>
      </c>
      <c r="F11" s="9">
        <f t="shared" si="7"/>
        <v>0.19809600000000002</v>
      </c>
      <c r="G11" s="1">
        <f t="shared" si="2"/>
        <v>16.105100000000004</v>
      </c>
      <c r="H11" s="1">
        <f t="shared" si="8"/>
        <v>100.15610000000001</v>
      </c>
      <c r="I11" s="7">
        <f t="shared" si="3"/>
        <v>58.264112076923091</v>
      </c>
      <c r="J11" s="1">
        <f t="shared" si="4"/>
        <v>6.5638301696000019</v>
      </c>
      <c r="K11" s="1">
        <f>SUM(J$3:J11)/F11</f>
        <v>69.567558807850745</v>
      </c>
      <c r="L11" s="10">
        <f t="shared" si="5"/>
        <v>30.588541192149265</v>
      </c>
      <c r="M11" s="6">
        <f t="shared" si="6"/>
        <v>50.588541192149265</v>
      </c>
      <c r="N11" s="20">
        <f t="shared" si="0"/>
        <v>660.32000000000016</v>
      </c>
    </row>
    <row r="12" spans="1:14" x14ac:dyDescent="0.25">
      <c r="A12" t="str">
        <f>"Price " &amp; B9</f>
        <v>Price EUR/USD</v>
      </c>
      <c r="B12" s="12">
        <v>1.04</v>
      </c>
      <c r="D12" s="8">
        <v>10</v>
      </c>
      <c r="E12" s="9">
        <f t="shared" si="1"/>
        <v>0.10485760000000002</v>
      </c>
      <c r="F12" s="9">
        <f t="shared" si="7"/>
        <v>0.30295360000000005</v>
      </c>
      <c r="G12" s="1">
        <f t="shared" si="2"/>
        <v>17.715610000000005</v>
      </c>
      <c r="H12" s="1">
        <f t="shared" si="8"/>
        <v>117.87171000000001</v>
      </c>
      <c r="I12" s="7">
        <f t="shared" si="3"/>
        <v>92.008260909230799</v>
      </c>
      <c r="J12" s="1">
        <f t="shared" si="4"/>
        <v>12.359744618496004</v>
      </c>
      <c r="K12" s="1">
        <f>SUM(J$3:J12)/F12</f>
        <v>86.286480002535058</v>
      </c>
      <c r="L12" s="10">
        <f t="shared" si="5"/>
        <v>31.58522999746495</v>
      </c>
      <c r="M12" s="6">
        <f t="shared" si="6"/>
        <v>51.58522999746495</v>
      </c>
      <c r="N12" s="20">
        <f t="shared" si="0"/>
        <v>1009.8453333333335</v>
      </c>
    </row>
    <row r="13" spans="1:14" x14ac:dyDescent="0.25">
      <c r="B13" s="12"/>
      <c r="D13" s="8">
        <v>11</v>
      </c>
      <c r="E13" s="9">
        <f t="shared" si="1"/>
        <v>0.16777216000000006</v>
      </c>
      <c r="F13" s="9">
        <f t="shared" si="7"/>
        <v>0.4707257600000001</v>
      </c>
      <c r="G13" s="1">
        <f t="shared" si="2"/>
        <v>19.487171000000007</v>
      </c>
      <c r="H13" s="1">
        <f t="shared" si="8"/>
        <v>137.35888100000003</v>
      </c>
      <c r="I13" s="7">
        <f t="shared" si="3"/>
        <v>148.77468983486159</v>
      </c>
      <c r="J13" s="1">
        <f t="shared" si="4"/>
        <v>23.044996160552973</v>
      </c>
      <c r="K13" s="1">
        <f>SUM(J$3:J13)/F13</f>
        <v>104.48928035858708</v>
      </c>
      <c r="L13" s="10">
        <f t="shared" si="5"/>
        <v>32.869600641412944</v>
      </c>
      <c r="M13" s="6">
        <f t="shared" si="6"/>
        <v>52.869600641412944</v>
      </c>
      <c r="N13" s="20">
        <f t="shared" si="0"/>
        <v>1569.085866666667</v>
      </c>
    </row>
    <row r="14" spans="1:14" ht="15.75" thickBot="1" x14ac:dyDescent="0.3">
      <c r="A14" s="3" t="s">
        <v>3</v>
      </c>
      <c r="B14" s="13">
        <f>1/30*100</f>
        <v>3.3333333333333335</v>
      </c>
      <c r="D14" s="8">
        <v>12</v>
      </c>
      <c r="E14" s="9">
        <f t="shared" si="1"/>
        <v>0.26843545600000013</v>
      </c>
      <c r="F14" s="9">
        <f t="shared" si="7"/>
        <v>0.73916121600000029</v>
      </c>
      <c r="G14" s="1">
        <f t="shared" si="2"/>
        <v>21.43588810000001</v>
      </c>
      <c r="H14" s="1">
        <f t="shared" si="8"/>
        <v>158.79476910000002</v>
      </c>
      <c r="I14" s="7">
        <f t="shared" si="3"/>
        <v>245.79800442281794</v>
      </c>
      <c r="J14" s="1">
        <f t="shared" si="4"/>
        <v>42.626146253773236</v>
      </c>
      <c r="K14" s="1">
        <f>SUM(J$3:J14)/F14</f>
        <v>124.21098425491819</v>
      </c>
      <c r="L14" s="10">
        <f t="shared" si="5"/>
        <v>34.583784845081837</v>
      </c>
      <c r="M14" s="6">
        <f t="shared" si="6"/>
        <v>54.583784845081837</v>
      </c>
      <c r="N14" s="20">
        <f t="shared" si="0"/>
        <v>2463.8707200000008</v>
      </c>
    </row>
    <row r="15" spans="1:14" ht="15.75" thickBot="1" x14ac:dyDescent="0.3">
      <c r="A15" s="14" t="s">
        <v>4</v>
      </c>
      <c r="B15" s="25">
        <v>1E-4</v>
      </c>
      <c r="D15" s="8">
        <v>13</v>
      </c>
      <c r="E15" s="9">
        <f t="shared" si="1"/>
        <v>0.42949672960000024</v>
      </c>
      <c r="F15" s="9">
        <f t="shared" si="7"/>
        <v>1.1686579456000006</v>
      </c>
      <c r="G15" s="1">
        <f t="shared" si="2"/>
        <v>23.579476910000015</v>
      </c>
      <c r="H15" s="1">
        <f t="shared" si="8"/>
        <v>182.37424601000004</v>
      </c>
      <c r="I15" s="7">
        <f t="shared" si="3"/>
        <v>413.38487774435197</v>
      </c>
      <c r="J15" s="1">
        <f t="shared" si="4"/>
        <v>78.329142224560911</v>
      </c>
      <c r="K15" s="1">
        <f>SUM(J$3:J15)/F15</f>
        <v>145.58672623376637</v>
      </c>
      <c r="L15" s="10">
        <f t="shared" si="5"/>
        <v>36.787519776233665</v>
      </c>
      <c r="M15" s="6">
        <f t="shared" si="6"/>
        <v>56.787519776233665</v>
      </c>
      <c r="N15" s="20">
        <f t="shared" si="0"/>
        <v>3895.5264853333351</v>
      </c>
    </row>
    <row r="16" spans="1:14" ht="15.75" thickBot="1" x14ac:dyDescent="0.3">
      <c r="D16" s="8">
        <v>14</v>
      </c>
      <c r="E16" s="9">
        <f t="shared" si="1"/>
        <v>0.6871947673600004</v>
      </c>
      <c r="F16" s="9">
        <f t="shared" si="7"/>
        <v>1.8558527129600009</v>
      </c>
      <c r="G16" s="1">
        <f t="shared" si="2"/>
        <v>25.937424601000018</v>
      </c>
      <c r="H16" s="1">
        <f t="shared" si="8"/>
        <v>208.31167061100007</v>
      </c>
      <c r="I16" s="7">
        <f t="shared" si="3"/>
        <v>704.84619840165578</v>
      </c>
      <c r="J16" s="1">
        <f t="shared" si="4"/>
        <v>143.15069002389922</v>
      </c>
      <c r="K16" s="1">
        <f>SUM(J$3:J16)/F16</f>
        <v>168.81284394126092</v>
      </c>
      <c r="L16" s="10">
        <f t="shared" si="5"/>
        <v>39.498826669739145</v>
      </c>
      <c r="M16" s="6">
        <f t="shared" si="6"/>
        <v>59.498826669739145</v>
      </c>
      <c r="N16" s="20">
        <f t="shared" si="0"/>
        <v>6186.1757098666694</v>
      </c>
    </row>
    <row r="17" spans="1:14" ht="15.75" thickBot="1" x14ac:dyDescent="0.3">
      <c r="A17" s="24" t="s">
        <v>14</v>
      </c>
      <c r="B17" s="25">
        <v>5</v>
      </c>
      <c r="D17" s="8">
        <v>15</v>
      </c>
      <c r="E17" s="9">
        <f t="shared" si="1"/>
        <v>1.0995116277760006</v>
      </c>
      <c r="F17" s="9">
        <f t="shared" si="7"/>
        <v>2.9553643407360015</v>
      </c>
      <c r="G17" s="1">
        <f t="shared" si="2"/>
        <v>28.531167061100021</v>
      </c>
      <c r="H17" s="1">
        <f t="shared" si="8"/>
        <v>236.84283767210007</v>
      </c>
      <c r="I17" s="7">
        <f t="shared" si="3"/>
        <v>1213.9773887310548</v>
      </c>
      <c r="J17" s="1">
        <f t="shared" si="4"/>
        <v>260.41145397593783</v>
      </c>
      <c r="K17" s="1">
        <f>SUM(J$3:J17)/F17</f>
        <v>194.12267397255854</v>
      </c>
      <c r="L17" s="10">
        <f t="shared" si="5"/>
        <v>42.72016369954153</v>
      </c>
      <c r="M17" s="6">
        <f t="shared" si="6"/>
        <v>62.72016369954153</v>
      </c>
      <c r="N17" s="20">
        <f t="shared" si="0"/>
        <v>9851.2144691200047</v>
      </c>
    </row>
    <row r="18" spans="1:14" x14ac:dyDescent="0.25">
      <c r="D18" s="8">
        <v>16</v>
      </c>
      <c r="E18" s="9">
        <f t="shared" si="1"/>
        <v>1.7592186044416012</v>
      </c>
      <c r="F18" s="9">
        <f t="shared" ref="F18:F22" si="9">F17+E18</f>
        <v>4.7145829451776029</v>
      </c>
      <c r="G18" s="1">
        <f t="shared" ref="G18:G22" si="10">IF(D17&gt;=$B$5,G17*$B$6,$B$4)</f>
        <v>31.384283767210025</v>
      </c>
      <c r="H18" s="1">
        <f t="shared" ref="H18:H22" si="11">H17+G18</f>
        <v>268.22712143931011</v>
      </c>
      <c r="I18" s="7">
        <f t="shared" si="3"/>
        <v>2105.8234762805955</v>
      </c>
      <c r="J18" s="1">
        <f t="shared" ref="J18:J22" si="12">E18*H18</f>
        <v>471.87014225185101</v>
      </c>
      <c r="K18" s="1">
        <f>SUM(J$3:J18)/F18</f>
        <v>221.77430809827095</v>
      </c>
      <c r="L18" s="10">
        <f t="shared" ref="L18:L22" si="13">H18-K18</f>
        <v>46.45281334103916</v>
      </c>
      <c r="M18" s="6">
        <f t="shared" ref="M18:M22" si="14">H18-K18+$B$8</f>
        <v>66.45281334103916</v>
      </c>
      <c r="N18" s="20">
        <f t="shared" si="0"/>
        <v>15715.276483925343</v>
      </c>
    </row>
    <row r="19" spans="1:14" x14ac:dyDescent="0.25">
      <c r="D19" s="21">
        <v>17</v>
      </c>
      <c r="E19" s="22">
        <f t="shared" si="1"/>
        <v>2.8147497671065622</v>
      </c>
      <c r="F19" s="22">
        <f t="shared" si="9"/>
        <v>7.5293327122841651</v>
      </c>
      <c r="G19" s="10">
        <f t="shared" si="10"/>
        <v>34.522712143931031</v>
      </c>
      <c r="H19" s="10">
        <f t="shared" si="11"/>
        <v>302.74983358324113</v>
      </c>
      <c r="I19" s="7">
        <f t="shared" si="3"/>
        <v>3670.8253021945666</v>
      </c>
      <c r="J19" s="1">
        <f t="shared" si="12"/>
        <v>852.16502356997842</v>
      </c>
      <c r="K19" s="1">
        <f>SUM(J$3:J19)/F19</f>
        <v>252.0460267498174</v>
      </c>
      <c r="L19" s="10">
        <f t="shared" si="13"/>
        <v>50.703806833423727</v>
      </c>
      <c r="M19" s="6">
        <f t="shared" si="14"/>
        <v>70.703806833423727</v>
      </c>
      <c r="N19" s="20">
        <f t="shared" si="0"/>
        <v>25097.775707613881</v>
      </c>
    </row>
    <row r="20" spans="1:14" x14ac:dyDescent="0.25">
      <c r="D20" s="8">
        <v>18</v>
      </c>
      <c r="E20" s="9">
        <f t="shared" si="1"/>
        <v>4.5035996273704999</v>
      </c>
      <c r="F20" s="9">
        <f t="shared" si="9"/>
        <v>12.032932339654664</v>
      </c>
      <c r="G20" s="1">
        <f t="shared" si="10"/>
        <v>37.974983358324138</v>
      </c>
      <c r="H20" s="1">
        <f t="shared" si="11"/>
        <v>340.72481694156528</v>
      </c>
      <c r="I20" s="7">
        <f t="shared" si="3"/>
        <v>6420.116498812612</v>
      </c>
      <c r="J20" s="1">
        <f t="shared" si="12"/>
        <v>1534.4881586139152</v>
      </c>
      <c r="K20" s="1">
        <f>SUM(J$3:J20)/F20</f>
        <v>285.23608842307073</v>
      </c>
      <c r="L20" s="10">
        <f t="shared" si="13"/>
        <v>55.488728518494554</v>
      </c>
      <c r="M20" s="6">
        <f t="shared" si="14"/>
        <v>75.488728518494554</v>
      </c>
      <c r="N20" s="20">
        <f t="shared" si="0"/>
        <v>40109.774465515555</v>
      </c>
    </row>
    <row r="21" spans="1:14" x14ac:dyDescent="0.25">
      <c r="D21" s="8">
        <v>19</v>
      </c>
      <c r="E21" s="9">
        <f t="shared" si="1"/>
        <v>5</v>
      </c>
      <c r="F21" s="9">
        <f t="shared" si="9"/>
        <v>17.032932339654664</v>
      </c>
      <c r="G21" s="1">
        <f t="shared" si="10"/>
        <v>41.772481694156554</v>
      </c>
      <c r="H21" s="1">
        <f t="shared" si="11"/>
        <v>382.49729863572185</v>
      </c>
      <c r="I21" s="7">
        <f t="shared" si="3"/>
        <v>11253.245786170773</v>
      </c>
      <c r="J21" s="1">
        <f t="shared" si="12"/>
        <v>1912.4864931786092</v>
      </c>
      <c r="K21" s="1">
        <f>SUM(J$3:J21)/F21</f>
        <v>313.78701796155531</v>
      </c>
      <c r="L21" s="10">
        <f t="shared" si="13"/>
        <v>68.71028067416654</v>
      </c>
      <c r="M21" s="6">
        <f t="shared" si="14"/>
        <v>88.71028067416654</v>
      </c>
      <c r="N21" s="20">
        <f t="shared" si="0"/>
        <v>56776.441132182219</v>
      </c>
    </row>
    <row r="22" spans="1:14" x14ac:dyDescent="0.25">
      <c r="D22" s="8">
        <v>20</v>
      </c>
      <c r="E22" s="9">
        <f t="shared" si="1"/>
        <v>5</v>
      </c>
      <c r="F22" s="9">
        <f t="shared" si="9"/>
        <v>22.032932339654664</v>
      </c>
      <c r="G22" s="1">
        <f t="shared" si="10"/>
        <v>45.949729863572216</v>
      </c>
      <c r="H22" s="1">
        <f t="shared" si="11"/>
        <v>428.44702849929405</v>
      </c>
      <c r="I22" s="7">
        <f t="shared" si="3"/>
        <v>18778.80963032111</v>
      </c>
      <c r="J22" s="1">
        <f t="shared" si="12"/>
        <v>2142.2351424964704</v>
      </c>
      <c r="K22" s="1">
        <f>SUM(J$3:J22)/F22</f>
        <v>339.80716107509238</v>
      </c>
      <c r="L22" s="10">
        <f t="shared" si="13"/>
        <v>88.639867424201668</v>
      </c>
      <c r="M22" s="6">
        <f t="shared" si="14"/>
        <v>108.63986742420167</v>
      </c>
      <c r="N22" s="20">
        <f t="shared" si="0"/>
        <v>73443.107798848883</v>
      </c>
    </row>
    <row r="23" spans="1:14" s="23" customFormat="1" x14ac:dyDescent="0.25">
      <c r="D23" s="21">
        <v>21</v>
      </c>
      <c r="E23" s="9">
        <f t="shared" si="1"/>
        <v>5</v>
      </c>
      <c r="F23" s="22">
        <f t="shared" ref="F23:F32" si="15">F22+E23</f>
        <v>27.032932339654664</v>
      </c>
      <c r="G23" s="10">
        <f t="shared" ref="G23:G32" si="16">IF(D22&gt;=$B$5,G22*$B$6,$B$4)</f>
        <v>50.544702849929443</v>
      </c>
      <c r="H23" s="10">
        <f t="shared" ref="H23:H32" si="17">H22+G23</f>
        <v>478.99173134922347</v>
      </c>
      <c r="I23" s="7">
        <f t="shared" si="3"/>
        <v>29486.963649748468</v>
      </c>
      <c r="J23" s="10">
        <f t="shared" ref="J23:J32" si="18">E23*H23</f>
        <v>2394.9586567461174</v>
      </c>
      <c r="K23" s="10">
        <f>SUM(J$3:J23)/F23</f>
        <v>365.55068170492081</v>
      </c>
      <c r="L23" s="10">
        <f t="shared" ref="L23:L32" si="19">H23-K23</f>
        <v>113.44104964430267</v>
      </c>
      <c r="M23" s="6">
        <f t="shared" ref="M23:M32" si="20">H23-K23+$B$8</f>
        <v>133.44104964430267</v>
      </c>
      <c r="N23" s="20">
        <f t="shared" si="0"/>
        <v>90109.77446551554</v>
      </c>
    </row>
    <row r="24" spans="1:14" s="23" customFormat="1" x14ac:dyDescent="0.25">
      <c r="D24" s="21">
        <v>22</v>
      </c>
      <c r="E24" s="9">
        <f t="shared" si="1"/>
        <v>5</v>
      </c>
      <c r="F24" s="22">
        <f t="shared" si="15"/>
        <v>32.032932339654664</v>
      </c>
      <c r="G24" s="10">
        <f t="shared" si="16"/>
        <v>55.599173134922395</v>
      </c>
      <c r="H24" s="10">
        <f t="shared" si="17"/>
        <v>534.59090448414588</v>
      </c>
      <c r="I24" s="7">
        <f t="shared" si="3"/>
        <v>43938.97024106676</v>
      </c>
      <c r="J24" s="10">
        <f t="shared" si="18"/>
        <v>2672.9545224207295</v>
      </c>
      <c r="K24" s="10">
        <f>SUM(J$3:J24)/F24</f>
        <v>391.93606237922836</v>
      </c>
      <c r="L24" s="10">
        <f t="shared" si="19"/>
        <v>142.65484210491752</v>
      </c>
      <c r="M24" s="6">
        <f t="shared" si="20"/>
        <v>162.65484210491752</v>
      </c>
      <c r="N24" s="20">
        <f t="shared" si="0"/>
        <v>106776.44113218221</v>
      </c>
    </row>
    <row r="25" spans="1:14" s="23" customFormat="1" x14ac:dyDescent="0.25">
      <c r="D25" s="21">
        <v>23</v>
      </c>
      <c r="E25" s="9">
        <f t="shared" si="1"/>
        <v>5</v>
      </c>
      <c r="F25" s="22">
        <f t="shared" si="15"/>
        <v>37.032932339654664</v>
      </c>
      <c r="G25" s="10">
        <f t="shared" si="16"/>
        <v>61.159090448414638</v>
      </c>
      <c r="H25" s="10">
        <f t="shared" si="17"/>
        <v>595.74999493256053</v>
      </c>
      <c r="I25" s="7">
        <f t="shared" si="3"/>
        <v>62776.518378459892</v>
      </c>
      <c r="J25" s="10">
        <f t="shared" si="18"/>
        <v>2978.7499746628027</v>
      </c>
      <c r="K25" s="10">
        <f>SUM(J$3:J25)/F25</f>
        <v>419.45399299892836</v>
      </c>
      <c r="L25" s="10">
        <f t="shared" si="19"/>
        <v>176.29600193363217</v>
      </c>
      <c r="M25" s="6">
        <f t="shared" si="20"/>
        <v>196.29600193363217</v>
      </c>
      <c r="N25" s="20">
        <f t="shared" si="0"/>
        <v>123443.10779884888</v>
      </c>
    </row>
    <row r="26" spans="1:14" s="23" customFormat="1" x14ac:dyDescent="0.25">
      <c r="D26" s="21">
        <v>24</v>
      </c>
      <c r="E26" s="9">
        <f t="shared" si="1"/>
        <v>5</v>
      </c>
      <c r="F26" s="22">
        <f t="shared" si="15"/>
        <v>42.032932339654664</v>
      </c>
      <c r="G26" s="10">
        <f t="shared" si="16"/>
        <v>67.274999493256104</v>
      </c>
      <c r="H26" s="10">
        <f t="shared" si="17"/>
        <v>663.02499442581666</v>
      </c>
      <c r="I26" s="7">
        <f t="shared" si="3"/>
        <v>86732.196305229649</v>
      </c>
      <c r="J26" s="10">
        <f t="shared" si="18"/>
        <v>3315.1249721290833</v>
      </c>
      <c r="K26" s="10">
        <f>SUM(J$3:J26)/F26</f>
        <v>448.42782231193809</v>
      </c>
      <c r="L26" s="10">
        <f t="shared" si="19"/>
        <v>214.59717211387857</v>
      </c>
      <c r="M26" s="6">
        <f t="shared" si="20"/>
        <v>234.59717211387857</v>
      </c>
      <c r="N26" s="20">
        <f t="shared" si="0"/>
        <v>140109.77446551557</v>
      </c>
    </row>
    <row r="27" spans="1:14" x14ac:dyDescent="0.25">
      <c r="D27" s="8">
        <v>25</v>
      </c>
      <c r="E27" s="9">
        <f t="shared" si="1"/>
        <v>5</v>
      </c>
      <c r="F27" s="9">
        <f t="shared" si="15"/>
        <v>47.032932339654664</v>
      </c>
      <c r="G27" s="1">
        <f t="shared" si="16"/>
        <v>74.002499442581723</v>
      </c>
      <c r="H27" s="1">
        <f t="shared" si="17"/>
        <v>737.02749386839832</v>
      </c>
      <c r="I27" s="7">
        <f t="shared" si="3"/>
        <v>116641.25449787744</v>
      </c>
      <c r="J27" s="1">
        <f t="shared" si="18"/>
        <v>3685.1374693419916</v>
      </c>
      <c r="K27" s="1">
        <f>SUM(J$3:J27)/F27</f>
        <v>479.10841750344127</v>
      </c>
      <c r="L27" s="10">
        <f t="shared" si="19"/>
        <v>257.91907636495705</v>
      </c>
      <c r="M27" s="6">
        <f t="shared" si="20"/>
        <v>277.91907636495705</v>
      </c>
      <c r="N27" s="20">
        <f t="shared" si="0"/>
        <v>156776.44113218223</v>
      </c>
    </row>
    <row r="28" spans="1:14" x14ac:dyDescent="0.25">
      <c r="D28" s="8">
        <v>26</v>
      </c>
      <c r="E28" s="9">
        <f t="shared" si="1"/>
        <v>5</v>
      </c>
      <c r="F28" s="9">
        <f t="shared" si="15"/>
        <v>52.032932339654664</v>
      </c>
      <c r="G28" s="1">
        <f t="shared" si="16"/>
        <v>81.402749386839901</v>
      </c>
      <c r="H28" s="1">
        <f t="shared" si="17"/>
        <v>818.43024325523822</v>
      </c>
      <c r="I28" s="7">
        <f t="shared" si="3"/>
        <v>153454.81223031116</v>
      </c>
      <c r="J28" s="1">
        <f t="shared" si="18"/>
        <v>4092.151216276191</v>
      </c>
      <c r="K28" s="1">
        <f>SUM(J$3:J28)/F28</f>
        <v>511.71486600578692</v>
      </c>
      <c r="L28" s="10">
        <f t="shared" si="19"/>
        <v>306.71537724945131</v>
      </c>
      <c r="M28" s="6">
        <f t="shared" si="20"/>
        <v>326.71537724945131</v>
      </c>
      <c r="N28" s="20">
        <f t="shared" si="0"/>
        <v>173443.10779884888</v>
      </c>
    </row>
    <row r="29" spans="1:14" x14ac:dyDescent="0.25">
      <c r="D29" s="21">
        <v>27</v>
      </c>
      <c r="E29" s="9">
        <f t="shared" si="1"/>
        <v>5</v>
      </c>
      <c r="F29" s="22">
        <f t="shared" si="15"/>
        <v>57.032932339654664</v>
      </c>
      <c r="G29" s="10">
        <f t="shared" si="16"/>
        <v>89.543024325523902</v>
      </c>
      <c r="H29" s="10">
        <f t="shared" si="17"/>
        <v>907.97326758076213</v>
      </c>
      <c r="I29" s="7">
        <f t="shared" si="3"/>
        <v>198254.6788285615</v>
      </c>
      <c r="J29" s="1">
        <f t="shared" si="18"/>
        <v>4539.8663379038107</v>
      </c>
      <c r="K29" s="1">
        <f>SUM(J$3:J29)/F29</f>
        <v>546.45430384628696</v>
      </c>
      <c r="L29" s="10">
        <f t="shared" si="19"/>
        <v>361.51896373447516</v>
      </c>
      <c r="M29" s="6">
        <f t="shared" si="20"/>
        <v>381.51896373447516</v>
      </c>
      <c r="N29" s="20">
        <f t="shared" si="0"/>
        <v>190109.77446551557</v>
      </c>
    </row>
    <row r="30" spans="1:14" x14ac:dyDescent="0.25">
      <c r="D30" s="8">
        <v>28</v>
      </c>
      <c r="E30" s="9">
        <f t="shared" si="1"/>
        <v>5</v>
      </c>
      <c r="F30" s="9">
        <f t="shared" si="15"/>
        <v>62.032932339654664</v>
      </c>
      <c r="G30" s="1">
        <f t="shared" si="16"/>
        <v>98.497326758076298</v>
      </c>
      <c r="H30" s="1">
        <f t="shared" si="17"/>
        <v>1006.4705943388384</v>
      </c>
      <c r="I30" s="7">
        <f t="shared" si="3"/>
        <v>252269.9804884675</v>
      </c>
      <c r="J30" s="1">
        <f t="shared" si="18"/>
        <v>5032.3529716941921</v>
      </c>
      <c r="K30" s="1">
        <f>SUM(J$3:J30)/F30</f>
        <v>583.53269697896849</v>
      </c>
      <c r="L30" s="10">
        <f t="shared" si="19"/>
        <v>422.93789735986991</v>
      </c>
      <c r="M30" s="6">
        <f t="shared" si="20"/>
        <v>442.93789735986991</v>
      </c>
      <c r="N30" s="20">
        <f t="shared" si="0"/>
        <v>206776.44113218223</v>
      </c>
    </row>
    <row r="31" spans="1:14" x14ac:dyDescent="0.25">
      <c r="D31" s="8">
        <v>29</v>
      </c>
      <c r="E31" s="9">
        <f t="shared" si="1"/>
        <v>5</v>
      </c>
      <c r="F31" s="9">
        <f t="shared" si="15"/>
        <v>67.032932339654664</v>
      </c>
      <c r="G31" s="1">
        <f t="shared" si="16"/>
        <v>108.34705943388394</v>
      </c>
      <c r="H31" s="1">
        <f t="shared" si="17"/>
        <v>1114.8176537727222</v>
      </c>
      <c r="I31" s="7">
        <f t="shared" si="3"/>
        <v>316895.80555637775</v>
      </c>
      <c r="J31" s="1">
        <f t="shared" si="18"/>
        <v>5574.0882688636111</v>
      </c>
      <c r="K31" s="1">
        <f>SUM(J$3:J31)/F31</f>
        <v>623.16134951215497</v>
      </c>
      <c r="L31" s="10">
        <f t="shared" si="19"/>
        <v>491.65630426056725</v>
      </c>
      <c r="M31" s="6">
        <f t="shared" si="20"/>
        <v>511.65630426056725</v>
      </c>
      <c r="N31" s="20">
        <f t="shared" si="0"/>
        <v>223443.10779884888</v>
      </c>
    </row>
    <row r="32" spans="1:14" x14ac:dyDescent="0.25">
      <c r="D32" s="8">
        <v>30</v>
      </c>
      <c r="E32" s="9">
        <f t="shared" si="1"/>
        <v>5</v>
      </c>
      <c r="F32" s="9">
        <f t="shared" si="15"/>
        <v>72.032932339654664</v>
      </c>
      <c r="G32" s="1">
        <f t="shared" si="16"/>
        <v>119.18176537727234</v>
      </c>
      <c r="H32" s="1">
        <f t="shared" si="17"/>
        <v>1233.9994191499945</v>
      </c>
      <c r="I32" s="7">
        <f t="shared" si="3"/>
        <v>393714.10569729406</v>
      </c>
      <c r="J32" s="1">
        <f t="shared" si="18"/>
        <v>6169.9970957499727</v>
      </c>
      <c r="K32" s="1">
        <f>SUM(J$3:J32)/F32</f>
        <v>665.56126645275469</v>
      </c>
      <c r="L32" s="10">
        <f t="shared" si="19"/>
        <v>568.43815269723984</v>
      </c>
      <c r="M32" s="6">
        <f t="shared" si="20"/>
        <v>588.43815269723984</v>
      </c>
      <c r="N32" s="20">
        <f t="shared" si="0"/>
        <v>240109.77446551557</v>
      </c>
    </row>
    <row r="33" spans="4:14" x14ac:dyDescent="0.25">
      <c r="D33" s="8">
        <v>31</v>
      </c>
      <c r="E33" s="9">
        <f t="shared" si="1"/>
        <v>5</v>
      </c>
      <c r="F33" s="9">
        <f t="shared" ref="F33:F35" si="21">F32+E33</f>
        <v>77.032932339654664</v>
      </c>
      <c r="G33" s="1">
        <f t="shared" ref="G33:G35" si="22">IF(D32&gt;=$B$5,G32*$B$6,$B$4)</f>
        <v>131.09994191499959</v>
      </c>
      <c r="H33" s="1">
        <f t="shared" ref="H33:H35" si="23">H32+G33</f>
        <v>1365.0993610649941</v>
      </c>
      <c r="I33" s="7">
        <f t="shared" si="3"/>
        <v>484517.11767513852</v>
      </c>
      <c r="J33" s="1">
        <f t="shared" ref="J33:J35" si="24">E33*H33</f>
        <v>6825.4968053249704</v>
      </c>
      <c r="K33" s="1">
        <f>SUM(J$3:J33)/F33</f>
        <v>710.96639860635275</v>
      </c>
      <c r="L33" s="10">
        <f t="shared" ref="L33:L35" si="25">H33-K33</f>
        <v>654.13296245864137</v>
      </c>
      <c r="M33" s="6">
        <f t="shared" ref="M33:M35" si="26">H33-K33+$B$8</f>
        <v>674.13296245864137</v>
      </c>
      <c r="N33" s="20">
        <f t="shared" si="0"/>
        <v>256776.44113218223</v>
      </c>
    </row>
    <row r="34" spans="4:14" x14ac:dyDescent="0.25">
      <c r="D34" s="8">
        <v>32</v>
      </c>
      <c r="E34" s="9">
        <f t="shared" si="1"/>
        <v>5</v>
      </c>
      <c r="F34" s="9">
        <f t="shared" si="21"/>
        <v>82.032932339654664</v>
      </c>
      <c r="G34" s="1">
        <f t="shared" si="22"/>
        <v>144.20993610649955</v>
      </c>
      <c r="H34" s="1">
        <f t="shared" si="23"/>
        <v>1509.3092971714937</v>
      </c>
      <c r="I34" s="7">
        <f t="shared" si="3"/>
        <v>591333.60085588763</v>
      </c>
      <c r="J34" s="1">
        <f t="shared" si="24"/>
        <v>7546.5464858574687</v>
      </c>
      <c r="K34" s="1">
        <f>SUM(J$3:J34)/F34</f>
        <v>759.62630114766557</v>
      </c>
      <c r="L34" s="10">
        <f t="shared" si="25"/>
        <v>749.68299602382808</v>
      </c>
      <c r="M34" s="6">
        <f t="shared" si="26"/>
        <v>769.68299602382808</v>
      </c>
      <c r="N34" s="20">
        <f t="shared" si="0"/>
        <v>273443.10779884888</v>
      </c>
    </row>
    <row r="35" spans="4:14" x14ac:dyDescent="0.25">
      <c r="D35" s="8">
        <v>33</v>
      </c>
      <c r="E35" s="9">
        <f t="shared" si="1"/>
        <v>5</v>
      </c>
      <c r="F35" s="9">
        <f t="shared" si="21"/>
        <v>87.032932339654664</v>
      </c>
      <c r="G35" s="1">
        <f t="shared" si="22"/>
        <v>158.63092971714951</v>
      </c>
      <c r="H35" s="1">
        <f t="shared" si="23"/>
        <v>1667.9402268886431</v>
      </c>
      <c r="I35" s="7">
        <f t="shared" si="3"/>
        <v>716458.21936034376</v>
      </c>
      <c r="J35" s="1">
        <f t="shared" si="24"/>
        <v>8339.7011344432158</v>
      </c>
      <c r="K35" s="1">
        <f>SUM(J$3:J35)/F35</f>
        <v>811.80849823808364</v>
      </c>
      <c r="L35" s="10">
        <f t="shared" si="25"/>
        <v>856.13172865055947</v>
      </c>
      <c r="M35" s="6">
        <f t="shared" si="26"/>
        <v>876.13172865055947</v>
      </c>
      <c r="N35" s="20">
        <f t="shared" si="0"/>
        <v>290109.77446551551</v>
      </c>
    </row>
    <row r="36" spans="4:14" x14ac:dyDescent="0.25">
      <c r="E36" s="9"/>
      <c r="F36" s="9"/>
      <c r="G36" s="1"/>
      <c r="M36"/>
    </row>
    <row r="37" spans="4:14" x14ac:dyDescent="0.25">
      <c r="E37" s="9"/>
      <c r="F37" s="9"/>
      <c r="G37" s="1"/>
      <c r="M37"/>
    </row>
    <row r="38" spans="4:14" x14ac:dyDescent="0.25">
      <c r="E38" s="9"/>
      <c r="F38" s="9"/>
      <c r="G38" s="1"/>
      <c r="M38"/>
    </row>
    <row r="39" spans="4:14" x14ac:dyDescent="0.25">
      <c r="M39"/>
    </row>
    <row r="40" spans="4:14" x14ac:dyDescent="0.25">
      <c r="M40"/>
    </row>
    <row r="41" spans="4:14" x14ac:dyDescent="0.25">
      <c r="M41"/>
    </row>
    <row r="42" spans="4:14" x14ac:dyDescent="0.25">
      <c r="M42"/>
    </row>
    <row r="43" spans="4:14" x14ac:dyDescent="0.25">
      <c r="M43"/>
    </row>
    <row r="44" spans="4:14" x14ac:dyDescent="0.25">
      <c r="M4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2022-06-13T12:53:29Z</dcterms:modified>
</cp:coreProperties>
</file>